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08" yWindow="588" windowWidth="14316" windowHeight="110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Titles" localSheetId="0">Лист1!$9:$12</definedName>
    <definedName name="_xlnm.Print_Area" localSheetId="0">Лист1!$A$1:$J$88</definedName>
  </definedNames>
  <calcPr calcId="144525"/>
</workbook>
</file>

<file path=xl/calcChain.xml><?xml version="1.0" encoding="utf-8"?>
<calcChain xmlns="http://schemas.openxmlformats.org/spreadsheetml/2006/main">
  <c r="J56" i="1" l="1"/>
  <c r="I56" i="1"/>
  <c r="H56" i="1"/>
  <c r="G56" i="1"/>
  <c r="F56" i="1"/>
  <c r="E56" i="1"/>
  <c r="J66" i="1"/>
  <c r="I66" i="1"/>
  <c r="H66" i="1"/>
  <c r="G66" i="1"/>
  <c r="F66" i="1"/>
  <c r="E66" i="1"/>
  <c r="E57" i="1"/>
  <c r="J76" i="1"/>
  <c r="I76" i="1"/>
  <c r="H76" i="1"/>
  <c r="G76" i="1"/>
  <c r="F76" i="1"/>
  <c r="E76" i="1"/>
  <c r="J73" i="1"/>
  <c r="I73" i="1"/>
  <c r="H73" i="1"/>
  <c r="G73" i="1"/>
  <c r="F73" i="1"/>
  <c r="E73" i="1"/>
  <c r="J70" i="1"/>
  <c r="I70" i="1"/>
  <c r="H70" i="1"/>
  <c r="G70" i="1"/>
  <c r="F70" i="1"/>
  <c r="E70" i="1"/>
  <c r="J67" i="1"/>
  <c r="I67" i="1"/>
  <c r="H67" i="1"/>
  <c r="G67" i="1"/>
  <c r="F67" i="1"/>
  <c r="E67" i="1"/>
  <c r="J62" i="1" l="1"/>
  <c r="I62" i="1"/>
  <c r="H62" i="1"/>
  <c r="G62" i="1"/>
  <c r="F62" i="1"/>
  <c r="E62" i="1"/>
  <c r="J60" i="1"/>
  <c r="I60" i="1"/>
  <c r="H60" i="1"/>
  <c r="G60" i="1"/>
  <c r="F60" i="1"/>
  <c r="E60" i="1"/>
  <c r="J57" i="1"/>
  <c r="I57" i="1"/>
  <c r="H57" i="1"/>
  <c r="G57" i="1"/>
  <c r="F57" i="1"/>
  <c r="I51" i="1"/>
  <c r="G51" i="1"/>
  <c r="E51" i="1"/>
  <c r="E52" i="1"/>
  <c r="J54" i="1"/>
  <c r="I54" i="1"/>
  <c r="H54" i="1"/>
  <c r="G54" i="1"/>
  <c r="F54" i="1"/>
  <c r="E54" i="1"/>
  <c r="J52" i="1"/>
  <c r="J51" i="1" s="1"/>
  <c r="I52" i="1"/>
  <c r="H52" i="1"/>
  <c r="H51" i="1" s="1"/>
  <c r="G52" i="1"/>
  <c r="F52" i="1"/>
  <c r="F51" i="1" s="1"/>
  <c r="G82" i="1" l="1"/>
  <c r="I82" i="1"/>
  <c r="E82" i="1"/>
  <c r="F83" i="1"/>
  <c r="F82" i="1" s="1"/>
  <c r="G83" i="1"/>
  <c r="H83" i="1"/>
  <c r="H82" i="1" s="1"/>
  <c r="I83" i="1"/>
  <c r="J83" i="1"/>
  <c r="J82" i="1" s="1"/>
  <c r="E83" i="1"/>
  <c r="G24" i="1" l="1"/>
  <c r="J49" i="1" l="1"/>
  <c r="J48" i="1" s="1"/>
  <c r="J46" i="1"/>
  <c r="J41" i="1"/>
  <c r="J35" i="1"/>
  <c r="J27" i="1"/>
  <c r="J21" i="1"/>
  <c r="J20" i="1"/>
  <c r="I49" i="1"/>
  <c r="I41" i="1"/>
  <c r="I35" i="1"/>
  <c r="J24" i="1"/>
  <c r="I24" i="1"/>
  <c r="H24" i="1"/>
  <c r="I21" i="1"/>
  <c r="H21" i="1"/>
  <c r="F43" i="1"/>
  <c r="G21" i="1"/>
  <c r="E21" i="1"/>
  <c r="F21" i="1"/>
  <c r="F20" i="1"/>
  <c r="G35" i="1"/>
  <c r="F35" i="1"/>
  <c r="G43" i="1"/>
  <c r="F24" i="1"/>
  <c r="E24" i="1"/>
  <c r="G15" i="1"/>
  <c r="F15" i="1"/>
  <c r="I34" i="1" l="1"/>
  <c r="J34" i="1"/>
  <c r="I48" i="1"/>
  <c r="G49" i="1"/>
  <c r="F49" i="1"/>
  <c r="E49" i="1"/>
  <c r="E48" i="1" s="1"/>
  <c r="H49" i="1"/>
  <c r="J15" i="1"/>
  <c r="I15" i="1"/>
  <c r="H15" i="1"/>
  <c r="E78" i="1"/>
  <c r="E46" i="1"/>
  <c r="E41" i="1"/>
  <c r="E39" i="1"/>
  <c r="E35" i="1"/>
  <c r="E31" i="1"/>
  <c r="E30" i="1" s="1"/>
  <c r="E27" i="1"/>
  <c r="E23" i="1" s="1"/>
  <c r="E20" i="1"/>
  <c r="E15" i="1"/>
  <c r="E14" i="1" s="1"/>
  <c r="E34" i="1" l="1"/>
  <c r="E13" i="1"/>
  <c r="G39" i="1"/>
  <c r="F39" i="1"/>
  <c r="F31" i="1"/>
  <c r="F30" i="1" s="1"/>
  <c r="J31" i="1"/>
  <c r="J30" i="1" s="1"/>
  <c r="I31" i="1"/>
  <c r="I30" i="1" s="1"/>
  <c r="H31" i="1"/>
  <c r="H30" i="1" s="1"/>
  <c r="G31" i="1"/>
  <c r="G30" i="1" s="1"/>
  <c r="G41" i="1" l="1"/>
  <c r="G34" i="1" s="1"/>
  <c r="F41" i="1"/>
  <c r="F34" i="1" s="1"/>
  <c r="H41" i="1"/>
  <c r="J78" i="1"/>
  <c r="I78" i="1"/>
  <c r="H78" i="1"/>
  <c r="G78" i="1"/>
  <c r="I46" i="1" l="1"/>
  <c r="H46" i="1"/>
  <c r="F46" i="1"/>
  <c r="G46" i="1"/>
  <c r="H35" i="1"/>
  <c r="H34" i="1" s="1"/>
  <c r="I20" i="1"/>
  <c r="H20" i="1"/>
  <c r="G20" i="1"/>
  <c r="J23" i="1"/>
  <c r="I27" i="1"/>
  <c r="I23" i="1" s="1"/>
  <c r="H27" i="1"/>
  <c r="H23" i="1" s="1"/>
  <c r="F78" i="1"/>
  <c r="F48" i="1" l="1"/>
  <c r="H48" i="1"/>
  <c r="G48" i="1"/>
  <c r="J14" i="1" l="1"/>
  <c r="J13" i="1" s="1"/>
  <c r="I14" i="1"/>
  <c r="I13" i="1" s="1"/>
  <c r="H14" i="1" l="1"/>
  <c r="H13" i="1" s="1"/>
  <c r="F14" i="1"/>
  <c r="F27" i="1" l="1"/>
  <c r="F23" i="1" s="1"/>
  <c r="F13" i="1" s="1"/>
  <c r="G27" i="1"/>
  <c r="G23" i="1" s="1"/>
  <c r="G14" i="1"/>
  <c r="G13" i="1" s="1"/>
  <c r="I88" i="1"/>
  <c r="J88" i="1"/>
  <c r="H88" i="1"/>
  <c r="G88" i="1" l="1"/>
  <c r="E88" i="1"/>
  <c r="F88" i="1"/>
</calcChain>
</file>

<file path=xl/sharedStrings.xml><?xml version="1.0" encoding="utf-8"?>
<sst xmlns="http://schemas.openxmlformats.org/spreadsheetml/2006/main" count="269" uniqueCount="173">
  <si>
    <t>Наименование публично-правового образования</t>
  </si>
  <si>
    <t>Единица измерения</t>
  </si>
  <si>
    <t>тыс.рублей</t>
  </si>
  <si>
    <t>Наименование группы источников  доходов бюджета / наименование источника дохода бюджета</t>
  </si>
  <si>
    <t>Код дохода</t>
  </si>
  <si>
    <t xml:space="preserve">Органы государственной власти (государственные органы),  казенные учреждения, иные организации, осуществляющие бюджетные полномочия </t>
  </si>
  <si>
    <t>главных администраторов доходов бюджета</t>
  </si>
  <si>
    <t>Прогноз доходов бюджета в целях составления и утверждения законов  о бюджете</t>
  </si>
  <si>
    <t>Код главного администратора</t>
  </si>
  <si>
    <t>Наименование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</si>
  <si>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</si>
  <si>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</si>
  <si>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</si>
  <si>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</si>
  <si>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</si>
  <si>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ГОСУДАРСТВЕННАЯ ПОШЛИНА</t>
  </si>
  <si>
    <t>1 08 00000 00 0000 000</t>
  </si>
  <si>
    <t>1 05 03000 01 0000 110</t>
  </si>
  <si>
    <t>Чистопольского муниципального района Республики Татарстан</t>
  </si>
  <si>
    <t>Финансово-бюджетная палата Чистопольского  муниципального района</t>
  </si>
  <si>
    <t>1 01 02010 01 0000 110</t>
  </si>
  <si>
    <t>ШТРАФЫ, САНКЦИИ, ВОЗМЕЩЕНИЕ УЩЕРБА</t>
  </si>
  <si>
    <t>1 16 00000 00 0000 000</t>
  </si>
  <si>
    <t>1 01 02000 01 0000 000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</si>
  <si>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</si>
  <si>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</si>
  <si>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</si>
  <si>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Межрайонная инспекция Федеральной налоговой службы России № 12   по Республике Татарстан</t>
  </si>
  <si>
    <t>НАЛОГИ НА СОВОКУПНЫЙ ДОХОД</t>
  </si>
  <si>
    <t>1 05 00000 00 0000 000</t>
  </si>
  <si>
    <t>Единый сельскохозяйственный  налог</t>
  </si>
  <si>
    <t>1 05 03010 01 0000 110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</si>
  <si>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</si>
  <si>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</si>
  <si>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</si>
  <si>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</si>
  <si>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</si>
  <si>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</si>
  <si>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 </t>
  </si>
  <si>
    <t>1 11 05030 00 0000 120</t>
  </si>
  <si>
    <t>Палата земельных и имущественных отношений  Чистопольского   муниципального  района</t>
  </si>
  <si>
    <t>Реестр источников доходов бюджета МО "Г.Чистополь"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</si>
  <si>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</si>
  <si>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</si>
  <si>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</si>
  <si>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</si>
  <si>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</si>
  <si>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</si>
  <si>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</si>
  <si>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</si>
  <si>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 xml:space="preserve">Налог на игорный бизнес                                                                                                                   </t>
  </si>
  <si>
    <t>1 06 05000 02 0000 110</t>
  </si>
  <si>
    <t>Земельный налог</t>
  </si>
  <si>
    <t xml:space="preserve">1 06 06000 00 0000 110 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</si>
  <si>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</si>
  <si>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 платы за земеьные участки,  государственная собственностьна которые не разграничена , а также средства от продажи права на заключение договоров аренды указанных земельных участков</t>
  </si>
  <si>
    <t>БЕЗВОЗМЕЗДНЫЕ ПОСТУПЛЕНИЯ</t>
  </si>
  <si>
    <t>802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</si>
  <si>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</si>
  <si>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</si>
  <si>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Финансово-бюджетная палата Чистопольского муниципального района</t>
  </si>
  <si>
    <t>Итого доходов</t>
  </si>
  <si>
    <t>2 00 00000 00 0000 000</t>
  </si>
  <si>
    <t>2 02 00000 00 0000 000</t>
  </si>
  <si>
    <t>2 02 10000 00 0000 150</t>
  </si>
  <si>
    <t>1 11 05010 00 0000 120</t>
  </si>
  <si>
    <t>1 08 07175 01 0000 110</t>
  </si>
  <si>
    <t>1 16 01157 01 0000 140</t>
  </si>
  <si>
    <t>1 16 10032 13 0000 140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</si>
  <si>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</si>
  <si>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1 16 02020 02 0000 140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</si>
  <si>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административное правонарушение в области 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 условий предоставления бюджетного кредита, нарушением порядка и (или) условий предоставления  (расходования) межбюджетных трасферов, нарушением условий предоставления бюджетных инвестиций , субсидий юридическим лицам, индивидуальным предпринимателям и физическим лицам, подлежащие зачислению в бюджет муниципального образования.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</si>
  <si>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</si>
  <si>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</si>
  <si>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1 16 07090 13 0000 140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</si>
  <si>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</si>
  <si>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1 16 10031 13 0000 140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</si>
  <si>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</si>
  <si>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1 16 10061 13 0000 140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</si>
  <si>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</si>
  <si>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</si>
  <si>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Прогноз в соответствии с законом о бюджете на текущий финансовый год, тыс.руб.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</si>
  <si>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</si>
  <si>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1.11.08050.13.0000.120</t>
  </si>
  <si>
    <t>Прочие доходы от компенсации затрат бюджетов городских поселений</t>
  </si>
  <si>
    <t>1.13.02995.13.0000.130</t>
  </si>
  <si>
    <t>ДОХОДЫ ОТ ОКАЗАНИЯ ПЛАТНЫХ УСЛУГ (РАБОТ) И КОМПЕНСАЦИИ ЗАТРАТ ГОСУДАРСТВА</t>
  </si>
  <si>
    <t>1 13 00000 00 0000 000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</si>
  <si>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</si>
  <si>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</si>
  <si>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1.14.06013.13.0000.430</t>
  </si>
  <si>
    <t>1.14.06025.13.0000.430</t>
  </si>
  <si>
    <t>ДОХОДЫ ОТ ПРОДАЖИ МАТЕРИАЛЬНЫХ И НЕМАТЕРИАЛЬНЫХ АКТИВОВ</t>
  </si>
  <si>
    <t>1 14 00000 00 0000 000</t>
  </si>
  <si>
    <t>Прочие неналоговые доходы бюджетов городских поселений</t>
  </si>
  <si>
    <t>1.17.05050.13.0000.180</t>
  </si>
  <si>
    <t>ПРОЧИЕ  НЕНАЛОГОВЫЕ ДОХОДЫ</t>
  </si>
  <si>
    <t>1 17 00000 00 0000 000</t>
  </si>
  <si>
    <t>814</t>
  </si>
  <si>
    <t>Исполнительный комитет муниципального образования "город Чистополь"</t>
  </si>
  <si>
    <t>Земельный налог с организаций, обладающих земельным участком, расположенным в границах городских поселений</t>
  </si>
  <si>
    <t>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</si>
  <si>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</si>
  <si>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1 06 06043 13 0000 110</t>
  </si>
  <si>
    <t>Доходы, получаемые в виде арендной платы за 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</si>
  <si>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</si>
  <si>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</si>
  <si>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</si>
  <si>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</si>
  <si>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1 11 07015 13 0000 120</t>
  </si>
  <si>
    <t>Средства, получаемые от передачи имущества, находящегося в государственной и муниципальной собственности ( 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</si>
  <si>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1 11 08000 00 0000 120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</si>
  <si>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</si>
  <si>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</si>
  <si>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 собственности  городских поселений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</si>
  <si>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1 14 02050 13 0000 410</t>
  </si>
  <si>
    <t xml:space="preserve">Доходы от продажи земельных участков, находящихся в государственной и муниципальной  собственности </t>
  </si>
  <si>
    <t>1 14 06000 00 0000 430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</si>
  <si>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</si>
  <si>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1 16 10123 01 0131 140</t>
  </si>
  <si>
    <t>нет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</si>
  <si>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</si>
  <si>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</si>
  <si>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</si>
  <si>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803</t>
  </si>
  <si>
    <t>на очередной финансовый год (2022 год)</t>
  </si>
  <si>
    <t>на первый год планового периода (2023 год)</t>
  </si>
  <si>
    <t>на второй год планового периода (2024 год)</t>
  </si>
  <si>
    <t>Кассовое поступление в текущем финансовом году, тыс.руб. (по состоянию на 01.10.2021г.</t>
  </si>
  <si>
    <t>Оценка исполнения бюджета в 2021году(текущий финансовый год) тыс.руб.</t>
  </si>
  <si>
    <t>Земельный налог (по обязательствам, возникшим до 1 января 2006 года), мобилизуемый на территориях городских поселений</t>
  </si>
  <si>
    <t>1 09 04053 13 0000 110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</si>
  <si>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            </t>
  </si>
  <si>
    <t>1 11 09000 00 0000 120</t>
  </si>
  <si>
    <t>Прочие поступления от использования имущества, находящегося в собстенности городских поселений ( за исключением имущества миницапальных бюджетных и автономных учреждений, а также имущетсва муниципальных унитарных предприятий в том числе казенных)</t>
  </si>
  <si>
    <t>1 11 09045 13 0000 120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</si>
  <si>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 на землях или земельных участках, нвходящихся в собственности городский поселений, и на землях или земельных участках, государственная собственность на которые не разграничена</t>
  </si>
  <si>
    <t>1 11 09 080 13 0000 120</t>
  </si>
  <si>
    <t>на 2022 год и на плановый период 2023 и 2024 годов</t>
  </si>
  <si>
    <t>1 0102080 01 0000 110</t>
  </si>
  <si>
    <t>38862,4</t>
  </si>
  <si>
    <t>9584,0</t>
  </si>
  <si>
    <t>2 02 40000 00 0000 150</t>
  </si>
  <si>
    <t>28336,5</t>
  </si>
  <si>
    <t>Иные межбюджетные трансферты</t>
  </si>
  <si>
    <t>Безвозмездные поступления от государственных (муниципальных) организаций</t>
  </si>
  <si>
    <t>2 03 00000 00 0000 150</t>
  </si>
  <si>
    <t>2 19 00000 00 0000 150</t>
  </si>
  <si>
    <t>Возврат остатков субсидий, субвенций и иных межбюджетных трансфертов, имеющих целевое назначение прошлых лет</t>
  </si>
  <si>
    <t>-3266,8</t>
  </si>
  <si>
    <t>66,6</t>
  </si>
  <si>
    <t>22718,5</t>
  </si>
  <si>
    <t>Доходы от продажи земельных участков , государственная собственность на которые не разграничена</t>
  </si>
  <si>
    <t>1 14 06010 00 0000 430</t>
  </si>
  <si>
    <t>Дододы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</si>
  <si>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1 14 06020 00 000 430</t>
  </si>
  <si>
    <t>1 16 01000 01 0000 140</t>
  </si>
  <si>
    <t>Административные штрафы, установленные законами субъектов Российской Федерации об администравтивных правонарушений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</si>
  <si>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</si>
  <si>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</si>
  <si>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</si>
  <si>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Платежи в целях возмещения причиненного ущерба (убытков)</t>
  </si>
  <si>
    <t>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</si>
  <si>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</si>
  <si>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1 16 10030 05 0000 140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</si>
  <si>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</si>
  <si>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</si>
  <si>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</si>
  <si>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 , действовавшим в 2019 году</t>
  </si>
  <si>
    <t>1 16 10120 00 0000 140</t>
  </si>
  <si>
    <t xml:space="preserve">Платежи, уплачиваемые в целях возмещения вреда, </t>
  </si>
  <si>
    <t>1 16 11000 01 0000 140</t>
  </si>
  <si>
    <r>
      <t>Административные штрафы, установленные Кодексом</t>
    </r>
    <r>
      <rPr>
        <sz val="9"/>
        <color rgb="FF000000"/>
        <rFont val="Times New Roman"/>
        <family val="1"/>
        <charset val="204"/>
      </rPr>
      <t> Российской  Федерации об административных правонарушениях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</si>
</sst>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?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84">
    <xf numFmtId="0" fontId="0" fillId="0" borderId="0" xfId="0"/>
    <xf numFmtId="0" fontId="9" fillId="0" borderId="0" xfId="0" applyFont="1" applyFill="1" applyAlignment="1"/>
    <xf numFmtId="0" fontId="0" fillId="0" borderId="0" xfId="0" applyFill="1"/>
    <xf numFmtId="0" fontId="3" fillId="0" borderId="0" xfId="0" applyFont="1" applyFill="1" applyAlignment="1">
      <alignment wrapText="1"/>
    </xf>
    <xf numFmtId="0" fontId="8" fillId="0" borderId="0" xfId="0" applyFont="1" applyFill="1" applyBorder="1" applyAlignment="1">
      <alignment wrapText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/>
    </xf>
    <xf numFmtId="164" fontId="1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1" xfId="0" applyFont="1" applyFill="1" applyBorder="1" applyAlignment="1">
      <alignment horizontal="justify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justify" wrapText="1"/>
    </xf>
    <xf numFmtId="0" fontId="7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6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3" fontId="1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7E6A4"/>
      <color rgb="FFB4DE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topLeftCell="A15" zoomScaleNormal="100" zoomScaleSheetLayoutView="77" workbookViewId="0">
      <selection activeCell="A47" sqref="A47"/>
    </sheetView>
  </sheetViews>
  <sheetFormatPr defaultRowHeight="14.4" x14ac:dyDescent="0.3"/>
  <cols>
    <col min="1" max="1" width="31.44140625" style="2" customWidth="1"/>
    <col min="2" max="2" width="22.33203125" style="2" customWidth="1"/>
    <col min="3" max="3" width="9" style="2" customWidth="1"/>
    <col min="4" max="4" width="31.44140625" style="2" customWidth="1"/>
    <col min="5" max="5" width="14.6640625" style="2" customWidth="1"/>
    <col min="6" max="6" width="14.44140625" style="2" customWidth="1"/>
    <col min="7" max="7" width="14.33203125" style="2" customWidth="1"/>
    <col min="8" max="8" width="14.5546875" style="2" customWidth="1"/>
    <col min="9" max="9" width="14.88671875" style="2" customWidth="1"/>
    <col min="10" max="10" width="14.44140625" style="2" customWidth="1"/>
    <col min="11" max="16384" width="8.88671875" style="2"/>
  </cols>
  <sheetData>
    <row r="1" spans="1:18" ht="15.75" customHeight="1" x14ac:dyDescent="0.3">
      <c r="A1" s="65" t="s">
        <v>41</v>
      </c>
      <c r="B1" s="65"/>
      <c r="C1" s="65"/>
      <c r="D1" s="65"/>
      <c r="E1" s="65"/>
      <c r="F1" s="65"/>
      <c r="G1" s="65"/>
      <c r="H1" s="65"/>
      <c r="I1" s="65"/>
      <c r="J1" s="65"/>
      <c r="K1" s="1"/>
      <c r="L1" s="1"/>
      <c r="M1" s="1"/>
      <c r="N1" s="1"/>
      <c r="O1" s="1"/>
      <c r="P1" s="1"/>
      <c r="Q1" s="1"/>
      <c r="R1" s="1"/>
    </row>
    <row r="2" spans="1:18" ht="15.75" customHeight="1" x14ac:dyDescent="0.3">
      <c r="A2" s="65" t="s">
        <v>18</v>
      </c>
      <c r="B2" s="65"/>
      <c r="C2" s="65"/>
      <c r="D2" s="65"/>
      <c r="E2" s="65"/>
      <c r="F2" s="65"/>
      <c r="G2" s="65"/>
      <c r="H2" s="65"/>
      <c r="I2" s="65"/>
      <c r="J2" s="65"/>
      <c r="K2" s="1"/>
      <c r="L2" s="1"/>
      <c r="M2" s="1"/>
      <c r="N2" s="1"/>
      <c r="O2" s="1"/>
      <c r="P2" s="1"/>
      <c r="Q2" s="1"/>
      <c r="R2" s="1"/>
    </row>
    <row r="3" spans="1:18" ht="15.75" customHeight="1" x14ac:dyDescent="0.3">
      <c r="A3" s="65" t="s">
        <v>138</v>
      </c>
      <c r="B3" s="65"/>
      <c r="C3" s="65"/>
      <c r="D3" s="65"/>
      <c r="E3" s="65"/>
      <c r="F3" s="65"/>
      <c r="G3" s="65"/>
      <c r="H3" s="65"/>
      <c r="I3" s="65"/>
      <c r="J3" s="65"/>
      <c r="K3" s="1"/>
      <c r="L3" s="1"/>
      <c r="M3" s="1"/>
      <c r="N3" s="1"/>
      <c r="O3" s="1"/>
      <c r="P3" s="1"/>
      <c r="Q3" s="1"/>
      <c r="R3" s="1"/>
    </row>
    <row r="5" spans="1:18" ht="29.4" customHeight="1" x14ac:dyDescent="0.3">
      <c r="A5" s="3" t="s">
        <v>0</v>
      </c>
      <c r="B5" s="67"/>
      <c r="C5" s="67"/>
      <c r="D5" s="4"/>
      <c r="E5" s="4"/>
      <c r="F5" s="4"/>
      <c r="G5" s="4"/>
      <c r="H5" s="4"/>
      <c r="I5" s="4"/>
      <c r="J5" s="4"/>
      <c r="K5" s="4"/>
      <c r="L5" s="4"/>
    </row>
    <row r="6" spans="1:18" ht="9.6" customHeight="1" x14ac:dyDescent="0.3"/>
    <row r="7" spans="1:18" x14ac:dyDescent="0.3">
      <c r="A7" s="5" t="s">
        <v>1</v>
      </c>
      <c r="B7" s="3" t="s">
        <v>2</v>
      </c>
    </row>
    <row r="9" spans="1:18" ht="43.95" customHeight="1" x14ac:dyDescent="0.3">
      <c r="A9" s="66" t="s">
        <v>3</v>
      </c>
      <c r="B9" s="66" t="s">
        <v>4</v>
      </c>
      <c r="C9" s="64" t="s">
        <v>5</v>
      </c>
      <c r="D9" s="64"/>
      <c r="E9" s="68" t="s">
        <v>81</v>
      </c>
      <c r="F9" s="68" t="s">
        <v>128</v>
      </c>
      <c r="G9" s="68" t="s">
        <v>129</v>
      </c>
      <c r="H9" s="64" t="s">
        <v>7</v>
      </c>
      <c r="I9" s="64"/>
      <c r="J9" s="64"/>
    </row>
    <row r="10" spans="1:18" ht="19.2" customHeight="1" x14ac:dyDescent="0.3">
      <c r="A10" s="66"/>
      <c r="B10" s="66"/>
      <c r="C10" s="64" t="s">
        <v>6</v>
      </c>
      <c r="D10" s="64"/>
      <c r="E10" s="69"/>
      <c r="F10" s="69"/>
      <c r="G10" s="69"/>
      <c r="H10" s="64"/>
      <c r="I10" s="64"/>
      <c r="J10" s="64"/>
    </row>
    <row r="11" spans="1:18" ht="48" x14ac:dyDescent="0.3">
      <c r="A11" s="66"/>
      <c r="B11" s="66"/>
      <c r="C11" s="6" t="s">
        <v>8</v>
      </c>
      <c r="D11" s="6" t="s">
        <v>9</v>
      </c>
      <c r="E11" s="70"/>
      <c r="F11" s="70"/>
      <c r="G11" s="70"/>
      <c r="H11" s="7" t="s">
        <v>125</v>
      </c>
      <c r="I11" s="7" t="s">
        <v>126</v>
      </c>
      <c r="J11" s="7" t="s">
        <v>127</v>
      </c>
    </row>
    <row r="12" spans="1:18" x14ac:dyDescent="0.3">
      <c r="A12" s="8">
        <v>1</v>
      </c>
      <c r="B12" s="8">
        <v>2</v>
      </c>
      <c r="C12" s="8">
        <v>3</v>
      </c>
      <c r="D12" s="8">
        <v>4</v>
      </c>
      <c r="E12" s="8"/>
      <c r="F12" s="8"/>
      <c r="G12" s="8"/>
      <c r="H12" s="8">
        <v>6</v>
      </c>
      <c r="I12" s="8">
        <v>7</v>
      </c>
      <c r="J12" s="8">
        <v>8</v>
      </c>
    </row>
    <row r="13" spans="1:18" s="14" customFormat="1" ht="24" customHeight="1" x14ac:dyDescent="0.3">
      <c r="A13" s="9" t="s">
        <v>10</v>
      </c>
      <c r="B13" s="10" t="s">
        <v>11</v>
      </c>
      <c r="C13" s="11"/>
      <c r="D13" s="12"/>
      <c r="E13" s="13">
        <f>E14+E20+E23+E30+E34+E46+E48+E56+E78</f>
        <v>144580.4</v>
      </c>
      <c r="F13" s="55">
        <f>F14+F20+F23+F30+F33+F34+F46+F48+F56+F78</f>
        <v>108567.3</v>
      </c>
      <c r="G13" s="55">
        <f>G14+G20+G23+G30+G33+G34+G46+G48+G56+G78</f>
        <v>163286.19999999998</v>
      </c>
      <c r="H13" s="13">
        <f>H14+H20+H23+H30+H34+H46+H48+H56+H78</f>
        <v>172725</v>
      </c>
      <c r="I13" s="13">
        <f>I14+I20+I23+I30+I34+I46+I48+I56+I78</f>
        <v>179799</v>
      </c>
      <c r="J13" s="13">
        <f>J14+J20+J23+J30+J34+J46+J48+J56+J78</f>
        <v>187391</v>
      </c>
    </row>
    <row r="14" spans="1:18" s="14" customFormat="1" ht="45.6" x14ac:dyDescent="0.3">
      <c r="A14" s="15" t="s">
        <v>12</v>
      </c>
      <c r="B14" s="10" t="s">
        <v>13</v>
      </c>
      <c r="C14" s="10">
        <v>182</v>
      </c>
      <c r="D14" s="10" t="s">
        <v>27</v>
      </c>
      <c r="E14" s="16">
        <f t="shared" ref="E14:J14" si="0">E15</f>
        <v>64734</v>
      </c>
      <c r="F14" s="16">
        <f>F15</f>
        <v>51412.1</v>
      </c>
      <c r="G14" s="16">
        <f t="shared" si="0"/>
        <v>68775</v>
      </c>
      <c r="H14" s="16">
        <f t="shared" si="0"/>
        <v>75839</v>
      </c>
      <c r="I14" s="16">
        <f t="shared" si="0"/>
        <v>82214</v>
      </c>
      <c r="J14" s="16">
        <f t="shared" si="0"/>
        <v>89158</v>
      </c>
    </row>
    <row r="15" spans="1:18" s="14" customFormat="1" ht="45.6" x14ac:dyDescent="0.3">
      <c r="A15" s="15" t="s">
        <v>14</v>
      </c>
      <c r="B15" s="10" t="s">
        <v>23</v>
      </c>
      <c r="C15" s="17">
        <v>182</v>
      </c>
      <c r="D15" s="10" t="s">
        <v>27</v>
      </c>
      <c r="E15" s="18">
        <f>E16+E17+E18</f>
        <v>64734</v>
      </c>
      <c r="F15" s="16">
        <f>F16+F17+F18+F19</f>
        <v>51412.1</v>
      </c>
      <c r="G15" s="16">
        <f>G16+G17+G18+G19</f>
        <v>68775</v>
      </c>
      <c r="H15" s="16">
        <f>H16+H17+H18+H19</f>
        <v>75839</v>
      </c>
      <c r="I15" s="16">
        <f t="shared" ref="I15:J15" si="1">I16+I17+I18+I19</f>
        <v>82214</v>
      </c>
      <c r="J15" s="18">
        <f t="shared" si="1"/>
        <v>89158</v>
      </c>
    </row>
    <row r="16" spans="1:18" s="14" customFormat="1" ht="102" customHeight="1" x14ac:dyDescent="0.3">
      <c r="A16" s="25" t="s">
        <v>24</v>
      </c>
      <c r="B16" s="19" t="s">
        <v>20</v>
      </c>
      <c r="C16" s="20">
        <v>182</v>
      </c>
      <c r="D16" s="19" t="s">
        <v>27</v>
      </c>
      <c r="E16" s="13">
        <v>63834</v>
      </c>
      <c r="F16" s="16">
        <v>49504.7</v>
      </c>
      <c r="G16" s="16">
        <v>66522</v>
      </c>
      <c r="H16" s="16">
        <v>73879</v>
      </c>
      <c r="I16" s="16">
        <v>80074</v>
      </c>
      <c r="J16" s="23">
        <v>86848</v>
      </c>
    </row>
    <row r="17" spans="1:10" s="14" customFormat="1" ht="132.6" x14ac:dyDescent="0.3">
      <c r="A17" s="25" t="s">
        <v>25</v>
      </c>
      <c r="B17" s="19" t="s">
        <v>26</v>
      </c>
      <c r="C17" s="20">
        <v>182</v>
      </c>
      <c r="D17" s="19" t="s">
        <v>27</v>
      </c>
      <c r="E17" s="23">
        <v>500</v>
      </c>
      <c r="F17" s="23">
        <v>437.3</v>
      </c>
      <c r="G17" s="23">
        <v>583</v>
      </c>
      <c r="H17" s="23">
        <v>660</v>
      </c>
      <c r="I17" s="23">
        <v>740</v>
      </c>
      <c r="J17" s="23">
        <v>800</v>
      </c>
    </row>
    <row r="18" spans="1:10" s="14" customFormat="1" ht="63.75" customHeight="1" x14ac:dyDescent="0.3">
      <c r="A18" s="25" t="s">
        <v>42</v>
      </c>
      <c r="B18" s="19" t="s">
        <v>43</v>
      </c>
      <c r="C18" s="20">
        <v>182</v>
      </c>
      <c r="D18" s="19" t="s">
        <v>27</v>
      </c>
      <c r="E18" s="23">
        <v>400</v>
      </c>
      <c r="F18" s="23">
        <v>601.1</v>
      </c>
      <c r="G18" s="23">
        <v>801</v>
      </c>
      <c r="H18" s="23">
        <v>800</v>
      </c>
      <c r="I18" s="23">
        <v>820</v>
      </c>
      <c r="J18" s="23">
        <v>890</v>
      </c>
    </row>
    <row r="19" spans="1:10" s="14" customFormat="1" ht="115.2" customHeight="1" x14ac:dyDescent="0.3">
      <c r="A19" s="25" t="s">
        <v>121</v>
      </c>
      <c r="B19" s="54" t="s">
        <v>139</v>
      </c>
      <c r="C19" s="20">
        <v>182</v>
      </c>
      <c r="D19" s="54" t="s">
        <v>27</v>
      </c>
      <c r="E19" s="23"/>
      <c r="F19" s="23">
        <v>869</v>
      </c>
      <c r="G19" s="23">
        <v>869</v>
      </c>
      <c r="H19" s="23">
        <v>500</v>
      </c>
      <c r="I19" s="23">
        <v>580</v>
      </c>
      <c r="J19" s="23">
        <v>620</v>
      </c>
    </row>
    <row r="20" spans="1:10" s="14" customFormat="1" ht="40.5" customHeight="1" x14ac:dyDescent="0.3">
      <c r="A20" s="24" t="s">
        <v>28</v>
      </c>
      <c r="B20" s="10" t="s">
        <v>29</v>
      </c>
      <c r="C20" s="17">
        <v>182</v>
      </c>
      <c r="D20" s="10" t="s">
        <v>27</v>
      </c>
      <c r="E20" s="23">
        <f t="shared" ref="E20:F20" si="2">SUM(E22)</f>
        <v>631.5</v>
      </c>
      <c r="F20" s="23">
        <f t="shared" si="2"/>
        <v>354.7</v>
      </c>
      <c r="G20" s="23">
        <f>SUM(G22)</f>
        <v>355</v>
      </c>
      <c r="H20" s="23">
        <f t="shared" ref="H20:I20" si="3">SUM(H22)</f>
        <v>388.5</v>
      </c>
      <c r="I20" s="23">
        <f t="shared" si="3"/>
        <v>388.5</v>
      </c>
      <c r="J20" s="23">
        <f t="shared" ref="J20" si="4">SUM(J22)</f>
        <v>388.5</v>
      </c>
    </row>
    <row r="21" spans="1:10" ht="36" x14ac:dyDescent="0.3">
      <c r="A21" s="25" t="s">
        <v>30</v>
      </c>
      <c r="B21" s="19" t="s">
        <v>17</v>
      </c>
      <c r="C21" s="20">
        <v>182</v>
      </c>
      <c r="D21" s="19" t="s">
        <v>27</v>
      </c>
      <c r="E21" s="23">
        <f t="shared" ref="E21:J21" si="5">SUM(E22)</f>
        <v>631.5</v>
      </c>
      <c r="F21" s="23">
        <f t="shared" si="5"/>
        <v>354.7</v>
      </c>
      <c r="G21" s="23">
        <f t="shared" si="5"/>
        <v>355</v>
      </c>
      <c r="H21" s="23">
        <f t="shared" si="5"/>
        <v>388.5</v>
      </c>
      <c r="I21" s="23">
        <f t="shared" si="5"/>
        <v>388.5</v>
      </c>
      <c r="J21" s="23">
        <f t="shared" si="5"/>
        <v>388.5</v>
      </c>
    </row>
    <row r="22" spans="1:10" s="26" customFormat="1" ht="36" x14ac:dyDescent="0.3">
      <c r="A22" s="25" t="s">
        <v>30</v>
      </c>
      <c r="B22" s="19" t="s">
        <v>31</v>
      </c>
      <c r="C22" s="20">
        <v>182</v>
      </c>
      <c r="D22" s="19" t="s">
        <v>27</v>
      </c>
      <c r="E22" s="23">
        <v>631.5</v>
      </c>
      <c r="F22" s="23">
        <v>354.7</v>
      </c>
      <c r="G22" s="23">
        <v>355</v>
      </c>
      <c r="H22" s="23">
        <v>388.5</v>
      </c>
      <c r="I22" s="23">
        <v>388.5</v>
      </c>
      <c r="J22" s="23">
        <v>388.5</v>
      </c>
    </row>
    <row r="23" spans="1:10" s="26" customFormat="1" ht="45.6" x14ac:dyDescent="0.3">
      <c r="A23" s="27" t="s">
        <v>44</v>
      </c>
      <c r="B23" s="10" t="s">
        <v>45</v>
      </c>
      <c r="C23" s="28">
        <v>182</v>
      </c>
      <c r="D23" s="10" t="s">
        <v>27</v>
      </c>
      <c r="E23" s="23">
        <f t="shared" ref="E23" si="6">E24+E26+E27</f>
        <v>65164</v>
      </c>
      <c r="F23" s="23">
        <f>F24+F26+F27</f>
        <v>32238.399999999998</v>
      </c>
      <c r="G23" s="23">
        <f t="shared" ref="G23:J23" si="7">G24+G26+G27</f>
        <v>65240</v>
      </c>
      <c r="H23" s="23">
        <f t="shared" si="7"/>
        <v>74690</v>
      </c>
      <c r="I23" s="23">
        <f t="shared" si="7"/>
        <v>75319</v>
      </c>
      <c r="J23" s="23">
        <f t="shared" si="7"/>
        <v>75967</v>
      </c>
    </row>
    <row r="24" spans="1:10" s="26" customFormat="1" ht="36" x14ac:dyDescent="0.3">
      <c r="A24" s="25" t="s">
        <v>46</v>
      </c>
      <c r="B24" s="19" t="s">
        <v>47</v>
      </c>
      <c r="C24" s="20">
        <v>182</v>
      </c>
      <c r="D24" s="19" t="s">
        <v>27</v>
      </c>
      <c r="E24" s="23">
        <f>SUM(E25)</f>
        <v>16249</v>
      </c>
      <c r="F24" s="23">
        <f>SUM(F25)</f>
        <v>2029.9</v>
      </c>
      <c r="G24" s="23">
        <f t="shared" ref="G24:J24" si="8">SUM(G25)</f>
        <v>16334</v>
      </c>
      <c r="H24" s="23">
        <f t="shared" si="8"/>
        <v>18305</v>
      </c>
      <c r="I24" s="23">
        <f t="shared" si="8"/>
        <v>18934</v>
      </c>
      <c r="J24" s="23">
        <f t="shared" si="8"/>
        <v>19582</v>
      </c>
    </row>
    <row r="25" spans="1:10" s="26" customFormat="1" ht="63" customHeight="1" x14ac:dyDescent="0.3">
      <c r="A25" s="25" t="s">
        <v>48</v>
      </c>
      <c r="B25" s="19" t="s">
        <v>49</v>
      </c>
      <c r="C25" s="29">
        <v>182</v>
      </c>
      <c r="D25" s="19" t="s">
        <v>27</v>
      </c>
      <c r="E25" s="23">
        <v>16249</v>
      </c>
      <c r="F25" s="23">
        <v>2029.9</v>
      </c>
      <c r="G25" s="23">
        <v>16334</v>
      </c>
      <c r="H25" s="23">
        <v>18305</v>
      </c>
      <c r="I25" s="23">
        <v>18934</v>
      </c>
      <c r="J25" s="23">
        <v>19582</v>
      </c>
    </row>
    <row r="26" spans="1:10" s="26" customFormat="1" ht="36" x14ac:dyDescent="0.3">
      <c r="A26" s="25" t="s">
        <v>50</v>
      </c>
      <c r="B26" s="19" t="s">
        <v>51</v>
      </c>
      <c r="C26" s="20">
        <v>182</v>
      </c>
      <c r="D26" s="19" t="s">
        <v>27</v>
      </c>
      <c r="E26" s="23">
        <v>98</v>
      </c>
      <c r="F26" s="23">
        <v>31.6</v>
      </c>
      <c r="G26" s="23">
        <v>89</v>
      </c>
      <c r="H26" s="23">
        <v>98</v>
      </c>
      <c r="I26" s="23">
        <v>98</v>
      </c>
      <c r="J26" s="23">
        <v>98</v>
      </c>
    </row>
    <row r="27" spans="1:10" s="26" customFormat="1" ht="36" x14ac:dyDescent="0.3">
      <c r="A27" s="25" t="s">
        <v>52</v>
      </c>
      <c r="B27" s="19" t="s">
        <v>53</v>
      </c>
      <c r="C27" s="29">
        <v>182</v>
      </c>
      <c r="D27" s="19" t="s">
        <v>27</v>
      </c>
      <c r="E27" s="23">
        <f t="shared" ref="E27" si="9">E28+E29</f>
        <v>48817</v>
      </c>
      <c r="F27" s="23">
        <f t="shared" ref="F27:I27" si="10">F28+F29</f>
        <v>30176.899999999998</v>
      </c>
      <c r="G27" s="23">
        <f t="shared" si="10"/>
        <v>48817</v>
      </c>
      <c r="H27" s="23">
        <f t="shared" si="10"/>
        <v>56287</v>
      </c>
      <c r="I27" s="23">
        <f t="shared" si="10"/>
        <v>56287</v>
      </c>
      <c r="J27" s="23">
        <f t="shared" ref="J27" si="11">J28+J29</f>
        <v>56287</v>
      </c>
    </row>
    <row r="28" spans="1:10" s="26" customFormat="1" ht="48.6" x14ac:dyDescent="0.3">
      <c r="A28" s="25" t="s">
        <v>100</v>
      </c>
      <c r="B28" s="19" t="s">
        <v>101</v>
      </c>
      <c r="C28" s="20">
        <v>182</v>
      </c>
      <c r="D28" s="19" t="s">
        <v>27</v>
      </c>
      <c r="E28" s="23">
        <v>35700</v>
      </c>
      <c r="F28" s="23">
        <v>28265.3</v>
      </c>
      <c r="G28" s="23">
        <v>35700</v>
      </c>
      <c r="H28" s="23">
        <v>43341</v>
      </c>
      <c r="I28" s="23">
        <v>43341</v>
      </c>
      <c r="J28" s="23">
        <v>43341</v>
      </c>
    </row>
    <row r="29" spans="1:10" s="26" customFormat="1" ht="48.6" x14ac:dyDescent="0.3">
      <c r="A29" s="25" t="s">
        <v>102</v>
      </c>
      <c r="B29" s="19" t="s">
        <v>103</v>
      </c>
      <c r="C29" s="29">
        <v>182</v>
      </c>
      <c r="D29" s="19" t="s">
        <v>27</v>
      </c>
      <c r="E29" s="23">
        <v>13117</v>
      </c>
      <c r="F29" s="23">
        <v>1911.6</v>
      </c>
      <c r="G29" s="23">
        <v>13117</v>
      </c>
      <c r="H29" s="23">
        <v>12946</v>
      </c>
      <c r="I29" s="23">
        <v>12946</v>
      </c>
      <c r="J29" s="23">
        <v>12946</v>
      </c>
    </row>
    <row r="30" spans="1:10" x14ac:dyDescent="0.3">
      <c r="A30" s="24" t="s">
        <v>15</v>
      </c>
      <c r="B30" s="10" t="s">
        <v>16</v>
      </c>
      <c r="C30" s="6"/>
      <c r="D30" s="30"/>
      <c r="E30" s="18">
        <f t="shared" ref="E30:E31" si="12">SUM(E31)</f>
        <v>1</v>
      </c>
      <c r="F30" s="18">
        <f t="shared" ref="F30:F31" si="13">SUM(F31)</f>
        <v>0</v>
      </c>
      <c r="G30" s="18">
        <f>SUM(G31)</f>
        <v>0</v>
      </c>
      <c r="H30" s="18">
        <f t="shared" ref="H30:J31" si="14">SUM(H31)</f>
        <v>1</v>
      </c>
      <c r="I30" s="18">
        <f t="shared" si="14"/>
        <v>1</v>
      </c>
      <c r="J30" s="18">
        <f t="shared" si="14"/>
        <v>1</v>
      </c>
    </row>
    <row r="31" spans="1:10" ht="51.75" customHeight="1" x14ac:dyDescent="0.3">
      <c r="A31" s="25" t="s">
        <v>32</v>
      </c>
      <c r="B31" s="19" t="s">
        <v>33</v>
      </c>
      <c r="C31" s="29" t="s">
        <v>98</v>
      </c>
      <c r="D31" s="19" t="s">
        <v>99</v>
      </c>
      <c r="E31" s="23">
        <f t="shared" si="12"/>
        <v>1</v>
      </c>
      <c r="F31" s="23">
        <f t="shared" si="13"/>
        <v>0</v>
      </c>
      <c r="G31" s="23">
        <f>SUM(G32)</f>
        <v>0</v>
      </c>
      <c r="H31" s="23">
        <f t="shared" si="14"/>
        <v>1</v>
      </c>
      <c r="I31" s="23">
        <f t="shared" si="14"/>
        <v>1</v>
      </c>
      <c r="J31" s="23">
        <f t="shared" si="14"/>
        <v>1</v>
      </c>
    </row>
    <row r="32" spans="1:10" ht="77.25" customHeight="1" x14ac:dyDescent="0.3">
      <c r="A32" s="25" t="s">
        <v>54</v>
      </c>
      <c r="B32" s="19" t="s">
        <v>66</v>
      </c>
      <c r="C32" s="29" t="s">
        <v>98</v>
      </c>
      <c r="D32" s="19" t="s">
        <v>99</v>
      </c>
      <c r="E32" s="23">
        <v>1</v>
      </c>
      <c r="F32" s="23">
        <v>0</v>
      </c>
      <c r="G32" s="23">
        <v>0</v>
      </c>
      <c r="H32" s="23">
        <v>1</v>
      </c>
      <c r="I32" s="23">
        <v>1</v>
      </c>
      <c r="J32" s="23">
        <v>1</v>
      </c>
    </row>
    <row r="33" spans="1:12" ht="77.25" customHeight="1" x14ac:dyDescent="0.3">
      <c r="A33" s="24" t="s">
        <v>130</v>
      </c>
      <c r="B33" s="10" t="s">
        <v>131</v>
      </c>
      <c r="C33" s="28">
        <v>182</v>
      </c>
      <c r="D33" s="10" t="s">
        <v>27</v>
      </c>
      <c r="E33" s="18">
        <v>0</v>
      </c>
      <c r="F33" s="18">
        <v>-8.4</v>
      </c>
      <c r="G33" s="18">
        <v>-8.4</v>
      </c>
      <c r="H33" s="18">
        <v>0</v>
      </c>
      <c r="I33" s="18">
        <v>0</v>
      </c>
      <c r="J33" s="18">
        <v>0</v>
      </c>
    </row>
    <row r="34" spans="1:12" ht="58.2" x14ac:dyDescent="0.3">
      <c r="A34" s="24" t="s">
        <v>34</v>
      </c>
      <c r="B34" s="10" t="s">
        <v>35</v>
      </c>
      <c r="C34" s="60">
        <v>803</v>
      </c>
      <c r="D34" s="10" t="s">
        <v>40</v>
      </c>
      <c r="E34" s="18">
        <f>SUM(E35+E39+E41)</f>
        <v>10854.9</v>
      </c>
      <c r="F34" s="18">
        <f>SUM(F35+F39+F41+F43)</f>
        <v>13766.7</v>
      </c>
      <c r="G34" s="18">
        <f>SUM(G35+G39+G41+G43)</f>
        <v>18040.7</v>
      </c>
      <c r="H34" s="18">
        <f>SUM(H35+H39+H41)</f>
        <v>12897.5</v>
      </c>
      <c r="I34" s="18">
        <f>SUM(I35+I39+I41)</f>
        <v>12897.5</v>
      </c>
      <c r="J34" s="18">
        <f>SUM(J35+J39+J41)</f>
        <v>12897.5</v>
      </c>
    </row>
    <row r="35" spans="1:12" ht="112.5" customHeight="1" x14ac:dyDescent="0.3">
      <c r="A35" s="25" t="s">
        <v>36</v>
      </c>
      <c r="B35" s="19" t="s">
        <v>37</v>
      </c>
      <c r="C35" s="6">
        <v>803</v>
      </c>
      <c r="D35" s="19" t="s">
        <v>40</v>
      </c>
      <c r="E35" s="23">
        <f t="shared" ref="E35" si="15">SUM(E36:E38)</f>
        <v>10243.9</v>
      </c>
      <c r="F35" s="23">
        <f>F36+F37+F38</f>
        <v>10730.5</v>
      </c>
      <c r="G35" s="23">
        <f>G36+G37+G38</f>
        <v>12693</v>
      </c>
      <c r="H35" s="23">
        <f t="shared" ref="H35" si="16">SUM(H36:H38)</f>
        <v>12539.5</v>
      </c>
      <c r="I35" s="23">
        <f t="shared" ref="I35" si="17">SUM(I36:I38)</f>
        <v>12539.5</v>
      </c>
      <c r="J35" s="23">
        <f t="shared" ref="J35" si="18">SUM(J36:J38)</f>
        <v>12539.5</v>
      </c>
    </row>
    <row r="36" spans="1:12" ht="91.5" customHeight="1" x14ac:dyDescent="0.3">
      <c r="A36" s="25" t="s">
        <v>55</v>
      </c>
      <c r="B36" s="19" t="s">
        <v>65</v>
      </c>
      <c r="C36" s="6">
        <v>803</v>
      </c>
      <c r="D36" s="19" t="s">
        <v>40</v>
      </c>
      <c r="E36" s="23">
        <v>8888.6</v>
      </c>
      <c r="F36" s="23">
        <v>10167.5</v>
      </c>
      <c r="G36" s="23">
        <v>11835.5</v>
      </c>
      <c r="H36" s="23">
        <v>11652.5</v>
      </c>
      <c r="I36" s="23">
        <v>11652.5</v>
      </c>
      <c r="J36" s="23">
        <v>11652.5</v>
      </c>
    </row>
    <row r="37" spans="1:12" s="31" customFormat="1" ht="96" x14ac:dyDescent="0.25">
      <c r="A37" s="25" t="s">
        <v>104</v>
      </c>
      <c r="B37" s="19" t="s">
        <v>105</v>
      </c>
      <c r="C37" s="6">
        <v>803</v>
      </c>
      <c r="D37" s="19" t="s">
        <v>40</v>
      </c>
      <c r="E37" s="23">
        <v>266.39999999999998</v>
      </c>
      <c r="F37" s="23">
        <v>5.6</v>
      </c>
      <c r="G37" s="23">
        <v>7.5</v>
      </c>
      <c r="H37" s="23">
        <v>10</v>
      </c>
      <c r="I37" s="23">
        <v>10</v>
      </c>
      <c r="J37" s="23">
        <v>10</v>
      </c>
      <c r="L37" s="32"/>
    </row>
    <row r="38" spans="1:12" ht="96.6" x14ac:dyDescent="0.3">
      <c r="A38" s="25" t="s">
        <v>38</v>
      </c>
      <c r="B38" s="19" t="s">
        <v>39</v>
      </c>
      <c r="C38" s="6">
        <v>803</v>
      </c>
      <c r="D38" s="19" t="s">
        <v>40</v>
      </c>
      <c r="E38" s="23">
        <v>1088.9000000000001</v>
      </c>
      <c r="F38" s="23">
        <v>557.4</v>
      </c>
      <c r="G38" s="23">
        <v>850</v>
      </c>
      <c r="H38" s="23">
        <v>877</v>
      </c>
      <c r="I38" s="23">
        <v>877</v>
      </c>
      <c r="J38" s="23">
        <v>877</v>
      </c>
    </row>
    <row r="39" spans="1:12" ht="36" x14ac:dyDescent="0.3">
      <c r="A39" s="25" t="s">
        <v>106</v>
      </c>
      <c r="B39" s="19" t="s">
        <v>107</v>
      </c>
      <c r="C39" s="6">
        <v>803</v>
      </c>
      <c r="D39" s="19" t="s">
        <v>40</v>
      </c>
      <c r="E39" s="23">
        <f t="shared" ref="E39:G39" si="19">SUM(E40)</f>
        <v>1</v>
      </c>
      <c r="F39" s="23">
        <f t="shared" si="19"/>
        <v>0</v>
      </c>
      <c r="G39" s="23">
        <f t="shared" si="19"/>
        <v>0</v>
      </c>
      <c r="H39" s="23">
        <v>2</v>
      </c>
      <c r="I39" s="23">
        <v>2</v>
      </c>
      <c r="J39" s="23">
        <v>2</v>
      </c>
    </row>
    <row r="40" spans="1:12" ht="60.6" x14ac:dyDescent="0.3">
      <c r="A40" s="25" t="s">
        <v>108</v>
      </c>
      <c r="B40" s="19" t="s">
        <v>109</v>
      </c>
      <c r="C40" s="6">
        <v>803</v>
      </c>
      <c r="D40" s="19" t="s">
        <v>40</v>
      </c>
      <c r="E40" s="23">
        <v>1</v>
      </c>
      <c r="F40" s="23">
        <v>0</v>
      </c>
      <c r="G40" s="23">
        <v>0</v>
      </c>
      <c r="H40" s="23">
        <v>2</v>
      </c>
      <c r="I40" s="23">
        <v>2</v>
      </c>
      <c r="J40" s="23">
        <v>2</v>
      </c>
    </row>
    <row r="41" spans="1:12" ht="120.6" x14ac:dyDescent="0.3">
      <c r="A41" s="25" t="s">
        <v>110</v>
      </c>
      <c r="B41" s="57" t="s">
        <v>111</v>
      </c>
      <c r="C41" s="56">
        <v>803</v>
      </c>
      <c r="D41" s="57" t="s">
        <v>40</v>
      </c>
      <c r="E41" s="23">
        <f>SUM(E42)</f>
        <v>610</v>
      </c>
      <c r="F41" s="23">
        <f t="shared" ref="F41:G41" si="20">SUM(F42)</f>
        <v>305</v>
      </c>
      <c r="G41" s="23">
        <f t="shared" si="20"/>
        <v>610</v>
      </c>
      <c r="H41" s="23">
        <f>SUM(H42)</f>
        <v>356</v>
      </c>
      <c r="I41" s="23">
        <f>SUM(I42)</f>
        <v>356</v>
      </c>
      <c r="J41" s="23">
        <f>SUM(J42)</f>
        <v>356</v>
      </c>
    </row>
    <row r="42" spans="1:12" s="31" customFormat="1" ht="108" x14ac:dyDescent="0.25">
      <c r="A42" s="25" t="s">
        <v>82</v>
      </c>
      <c r="B42" s="33" t="s">
        <v>83</v>
      </c>
      <c r="C42" s="6">
        <v>803</v>
      </c>
      <c r="D42" s="19" t="s">
        <v>40</v>
      </c>
      <c r="E42" s="23">
        <v>610</v>
      </c>
      <c r="F42" s="23">
        <v>305</v>
      </c>
      <c r="G42" s="23">
        <v>610</v>
      </c>
      <c r="H42" s="23">
        <v>356</v>
      </c>
      <c r="I42" s="23">
        <v>356</v>
      </c>
      <c r="J42" s="23">
        <v>356</v>
      </c>
      <c r="L42" s="32"/>
    </row>
    <row r="43" spans="1:12" s="31" customFormat="1" ht="108" x14ac:dyDescent="0.25">
      <c r="A43" s="25" t="s">
        <v>132</v>
      </c>
      <c r="B43" s="57" t="s">
        <v>133</v>
      </c>
      <c r="C43" s="56">
        <v>814</v>
      </c>
      <c r="D43" s="57" t="s">
        <v>99</v>
      </c>
      <c r="E43" s="23"/>
      <c r="F43" s="23">
        <f>SUM(F44+F45)</f>
        <v>2731.2</v>
      </c>
      <c r="G43" s="23">
        <f>SUM(G44+G45)</f>
        <v>4737.7</v>
      </c>
      <c r="H43" s="23"/>
      <c r="I43" s="23"/>
      <c r="J43" s="23"/>
      <c r="L43" s="32"/>
    </row>
    <row r="44" spans="1:12" s="31" customFormat="1" ht="84" x14ac:dyDescent="0.25">
      <c r="A44" s="25" t="s">
        <v>134</v>
      </c>
      <c r="B44" s="33" t="s">
        <v>135</v>
      </c>
      <c r="C44" s="56">
        <v>814</v>
      </c>
      <c r="D44" s="57" t="s">
        <v>99</v>
      </c>
      <c r="E44" s="23"/>
      <c r="F44" s="23">
        <v>724.7</v>
      </c>
      <c r="G44" s="23">
        <v>724.7</v>
      </c>
      <c r="H44" s="23"/>
      <c r="I44" s="23"/>
      <c r="J44" s="23"/>
      <c r="L44" s="32"/>
    </row>
    <row r="45" spans="1:12" s="31" customFormat="1" ht="120" x14ac:dyDescent="0.25">
      <c r="A45" s="25" t="s">
        <v>136</v>
      </c>
      <c r="B45" s="33" t="s">
        <v>137</v>
      </c>
      <c r="C45" s="56">
        <v>814</v>
      </c>
      <c r="D45" s="57" t="s">
        <v>99</v>
      </c>
      <c r="E45" s="23"/>
      <c r="F45" s="23">
        <v>2006.5</v>
      </c>
      <c r="G45" s="23">
        <v>4013</v>
      </c>
      <c r="H45" s="23"/>
      <c r="I45" s="23"/>
      <c r="J45" s="23"/>
      <c r="L45" s="32"/>
    </row>
    <row r="46" spans="1:12" s="32" customFormat="1" ht="45.6" x14ac:dyDescent="0.2">
      <c r="A46" s="61" t="s">
        <v>86</v>
      </c>
      <c r="B46" s="34" t="s">
        <v>87</v>
      </c>
      <c r="C46" s="60">
        <v>802</v>
      </c>
      <c r="D46" s="10" t="s">
        <v>19</v>
      </c>
      <c r="E46" s="23">
        <f t="shared" ref="E46" si="21">SUM(E47)</f>
        <v>0</v>
      </c>
      <c r="F46" s="23">
        <f t="shared" ref="F46" si="22">SUM(F47)</f>
        <v>438.3</v>
      </c>
      <c r="G46" s="23">
        <f>SUM(G47)</f>
        <v>438.3</v>
      </c>
      <c r="H46" s="23">
        <f t="shared" ref="H46:J46" si="23">SUM(H47)</f>
        <v>0</v>
      </c>
      <c r="I46" s="23">
        <f t="shared" si="23"/>
        <v>0</v>
      </c>
      <c r="J46" s="23">
        <f t="shared" si="23"/>
        <v>0</v>
      </c>
      <c r="K46" s="32" t="s">
        <v>120</v>
      </c>
    </row>
    <row r="47" spans="1:12" s="31" customFormat="1" ht="37.200000000000003" customHeight="1" x14ac:dyDescent="0.25">
      <c r="A47" s="25" t="s">
        <v>84</v>
      </c>
      <c r="B47" s="33" t="s">
        <v>85</v>
      </c>
      <c r="C47" s="58">
        <v>802</v>
      </c>
      <c r="D47" s="59" t="s">
        <v>19</v>
      </c>
      <c r="E47" s="23">
        <v>0</v>
      </c>
      <c r="F47" s="23">
        <v>438.3</v>
      </c>
      <c r="G47" s="23">
        <v>438.3</v>
      </c>
      <c r="H47" s="23">
        <v>0</v>
      </c>
      <c r="I47" s="23">
        <v>0</v>
      </c>
      <c r="J47" s="23">
        <v>0</v>
      </c>
      <c r="L47" s="32"/>
    </row>
    <row r="48" spans="1:12" s="32" customFormat="1" ht="34.200000000000003" x14ac:dyDescent="0.2">
      <c r="A48" s="36" t="s">
        <v>92</v>
      </c>
      <c r="B48" s="34" t="s">
        <v>93</v>
      </c>
      <c r="C48" s="60">
        <v>803</v>
      </c>
      <c r="D48" s="10" t="s">
        <v>40</v>
      </c>
      <c r="E48" s="18">
        <f t="shared" ref="E48" si="24">SUM(E49+E51)</f>
        <v>2695</v>
      </c>
      <c r="F48" s="18">
        <f>SUM(F49+F51)</f>
        <v>2642.3</v>
      </c>
      <c r="G48" s="18">
        <f t="shared" ref="G48:H48" si="25">SUM(G49+G51)</f>
        <v>2642.3</v>
      </c>
      <c r="H48" s="18">
        <f t="shared" si="25"/>
        <v>7909</v>
      </c>
      <c r="I48" s="18">
        <f t="shared" ref="I48" si="26">SUM(I49+I51)</f>
        <v>7979</v>
      </c>
      <c r="J48" s="18">
        <f t="shared" ref="J48" si="27">SUM(J49+J51)</f>
        <v>7979</v>
      </c>
    </row>
    <row r="49" spans="1:12" s="32" customFormat="1" ht="96" x14ac:dyDescent="0.25">
      <c r="A49" s="25" t="s">
        <v>112</v>
      </c>
      <c r="B49" s="33" t="s">
        <v>113</v>
      </c>
      <c r="C49" s="6">
        <v>803</v>
      </c>
      <c r="D49" s="19" t="s">
        <v>40</v>
      </c>
      <c r="E49" s="23">
        <f t="shared" ref="E49:G49" si="28">SUM(E50)</f>
        <v>700</v>
      </c>
      <c r="F49" s="23">
        <f t="shared" si="28"/>
        <v>610.79999999999995</v>
      </c>
      <c r="G49" s="23">
        <f t="shared" si="28"/>
        <v>610.79999999999995</v>
      </c>
      <c r="H49" s="23">
        <f>SUM(H50)</f>
        <v>3300</v>
      </c>
      <c r="I49" s="23">
        <f>SUM(I50)</f>
        <v>3300</v>
      </c>
      <c r="J49" s="23">
        <f>SUM(J50)</f>
        <v>3300</v>
      </c>
    </row>
    <row r="50" spans="1:12" s="31" customFormat="1" ht="108" x14ac:dyDescent="0.25">
      <c r="A50" s="25" t="s">
        <v>114</v>
      </c>
      <c r="B50" s="33" t="s">
        <v>115</v>
      </c>
      <c r="C50" s="6">
        <v>803</v>
      </c>
      <c r="D50" s="19" t="s">
        <v>40</v>
      </c>
      <c r="E50" s="23">
        <v>700</v>
      </c>
      <c r="F50" s="23">
        <v>610.79999999999995</v>
      </c>
      <c r="G50" s="23">
        <v>610.79999999999995</v>
      </c>
      <c r="H50" s="23">
        <v>3300</v>
      </c>
      <c r="I50" s="23">
        <v>3300</v>
      </c>
      <c r="J50" s="23">
        <v>3300</v>
      </c>
      <c r="L50" s="32"/>
    </row>
    <row r="51" spans="1:12" s="31" customFormat="1" ht="36" x14ac:dyDescent="0.25">
      <c r="A51" s="25" t="s">
        <v>116</v>
      </c>
      <c r="B51" s="33" t="s">
        <v>117</v>
      </c>
      <c r="C51" s="6">
        <v>803</v>
      </c>
      <c r="D51" s="19" t="s">
        <v>40</v>
      </c>
      <c r="E51" s="23">
        <f>SUM(E52+E54)</f>
        <v>1995</v>
      </c>
      <c r="F51" s="23">
        <f>SUM(F52+F54)</f>
        <v>2031.5</v>
      </c>
      <c r="G51" s="23">
        <f>SUM(G52+G54)</f>
        <v>2031.5</v>
      </c>
      <c r="H51" s="23">
        <f t="shared" ref="H51:J51" si="29">SUM(H52+H54)</f>
        <v>4609</v>
      </c>
      <c r="I51" s="23">
        <f t="shared" si="29"/>
        <v>4679</v>
      </c>
      <c r="J51" s="23">
        <f t="shared" si="29"/>
        <v>4679</v>
      </c>
      <c r="L51" s="32"/>
    </row>
    <row r="52" spans="1:12" s="31" customFormat="1" ht="36" x14ac:dyDescent="0.25">
      <c r="A52" s="25" t="s">
        <v>152</v>
      </c>
      <c r="B52" s="33" t="s">
        <v>153</v>
      </c>
      <c r="C52" s="62">
        <v>803</v>
      </c>
      <c r="D52" s="63" t="s">
        <v>40</v>
      </c>
      <c r="E52" s="23">
        <f>SUM(E53)</f>
        <v>1775</v>
      </c>
      <c r="F52" s="23">
        <f t="shared" ref="F52:J52" si="30">SUM(F53)</f>
        <v>2020.7</v>
      </c>
      <c r="G52" s="23">
        <f t="shared" si="30"/>
        <v>2020.7</v>
      </c>
      <c r="H52" s="23">
        <f t="shared" si="30"/>
        <v>4109</v>
      </c>
      <c r="I52" s="23">
        <f t="shared" si="30"/>
        <v>4179</v>
      </c>
      <c r="J52" s="23">
        <f t="shared" si="30"/>
        <v>4179</v>
      </c>
      <c r="L52" s="32"/>
    </row>
    <row r="53" spans="1:12" s="31" customFormat="1" ht="60" x14ac:dyDescent="0.25">
      <c r="A53" s="25" t="s">
        <v>88</v>
      </c>
      <c r="B53" s="33" t="s">
        <v>90</v>
      </c>
      <c r="C53" s="6">
        <v>803</v>
      </c>
      <c r="D53" s="19" t="s">
        <v>40</v>
      </c>
      <c r="E53" s="23">
        <v>1775</v>
      </c>
      <c r="F53" s="23">
        <v>2020.7</v>
      </c>
      <c r="G53" s="23">
        <v>2020.7</v>
      </c>
      <c r="H53" s="23">
        <v>4109</v>
      </c>
      <c r="I53" s="23">
        <v>4179</v>
      </c>
      <c r="J53" s="23">
        <v>4179</v>
      </c>
      <c r="L53" s="32"/>
    </row>
    <row r="54" spans="1:12" s="31" customFormat="1" ht="60" x14ac:dyDescent="0.25">
      <c r="A54" s="25" t="s">
        <v>154</v>
      </c>
      <c r="B54" s="33" t="s">
        <v>155</v>
      </c>
      <c r="C54" s="62">
        <v>803</v>
      </c>
      <c r="D54" s="63" t="s">
        <v>40</v>
      </c>
      <c r="E54" s="23">
        <f>SUM(E55)</f>
        <v>220</v>
      </c>
      <c r="F54" s="23">
        <f t="shared" ref="F54:J54" si="31">SUM(F55)</f>
        <v>10.8</v>
      </c>
      <c r="G54" s="23">
        <f t="shared" si="31"/>
        <v>10.8</v>
      </c>
      <c r="H54" s="23">
        <f t="shared" si="31"/>
        <v>500</v>
      </c>
      <c r="I54" s="23">
        <f t="shared" si="31"/>
        <v>500</v>
      </c>
      <c r="J54" s="23">
        <f t="shared" si="31"/>
        <v>500</v>
      </c>
      <c r="L54" s="32"/>
    </row>
    <row r="55" spans="1:12" s="31" customFormat="1" ht="60" x14ac:dyDescent="0.25">
      <c r="A55" s="25" t="s">
        <v>89</v>
      </c>
      <c r="B55" s="33" t="s">
        <v>91</v>
      </c>
      <c r="C55" s="6">
        <v>803</v>
      </c>
      <c r="D55" s="19" t="s">
        <v>40</v>
      </c>
      <c r="E55" s="23">
        <v>220</v>
      </c>
      <c r="F55" s="23">
        <v>10.8</v>
      </c>
      <c r="G55" s="23">
        <v>10.8</v>
      </c>
      <c r="H55" s="23">
        <v>500</v>
      </c>
      <c r="I55" s="23">
        <v>500</v>
      </c>
      <c r="J55" s="23">
        <v>500</v>
      </c>
      <c r="L55" s="32"/>
    </row>
    <row r="56" spans="1:12" ht="24" x14ac:dyDescent="0.3">
      <c r="A56" s="24" t="s">
        <v>21</v>
      </c>
      <c r="B56" s="10" t="s">
        <v>22</v>
      </c>
      <c r="C56" s="71">
        <v>0</v>
      </c>
      <c r="D56" s="38"/>
      <c r="E56" s="18">
        <f>SUM(E57+E60+E62+E66+E76)</f>
        <v>500</v>
      </c>
      <c r="F56" s="18">
        <f t="shared" ref="F56:J56" si="32">SUM(F57+F60+F62+F66+F76)</f>
        <v>675.90000000000009</v>
      </c>
      <c r="G56" s="18">
        <f t="shared" si="32"/>
        <v>756</v>
      </c>
      <c r="H56" s="18">
        <f t="shared" si="32"/>
        <v>1000</v>
      </c>
      <c r="I56" s="18">
        <f t="shared" si="32"/>
        <v>1000</v>
      </c>
      <c r="J56" s="18">
        <f t="shared" si="32"/>
        <v>1000</v>
      </c>
    </row>
    <row r="57" spans="1:12" ht="57" customHeight="1" x14ac:dyDescent="0.3">
      <c r="A57" s="72" t="s">
        <v>172</v>
      </c>
      <c r="B57" s="73" t="s">
        <v>156</v>
      </c>
      <c r="C57" s="74">
        <v>0</v>
      </c>
      <c r="D57" s="75"/>
      <c r="E57" s="76">
        <f>SUM(E58+E59)</f>
        <v>1</v>
      </c>
      <c r="F57" s="76">
        <f t="shared" ref="F57:J57" si="33">SUM(F58+F59)</f>
        <v>10</v>
      </c>
      <c r="G57" s="76">
        <f t="shared" si="33"/>
        <v>10</v>
      </c>
      <c r="H57" s="76">
        <f t="shared" si="33"/>
        <v>10</v>
      </c>
      <c r="I57" s="76">
        <f t="shared" si="33"/>
        <v>10</v>
      </c>
      <c r="J57" s="76">
        <f t="shared" si="33"/>
        <v>10</v>
      </c>
    </row>
    <row r="58" spans="1:12" ht="114.6" customHeight="1" x14ac:dyDescent="0.3">
      <c r="A58" s="25" t="s">
        <v>122</v>
      </c>
      <c r="B58" s="54" t="s">
        <v>123</v>
      </c>
      <c r="C58" s="37">
        <v>803</v>
      </c>
      <c r="D58" s="54" t="s">
        <v>40</v>
      </c>
      <c r="E58" s="23">
        <v>0</v>
      </c>
      <c r="F58" s="23">
        <v>10</v>
      </c>
      <c r="G58" s="23">
        <v>10</v>
      </c>
      <c r="H58" s="23">
        <v>10</v>
      </c>
      <c r="I58" s="23">
        <v>10</v>
      </c>
      <c r="J58" s="23">
        <v>10</v>
      </c>
    </row>
    <row r="59" spans="1:12" ht="271.8" customHeight="1" x14ac:dyDescent="0.3">
      <c r="A59" s="25" t="s">
        <v>71</v>
      </c>
      <c r="B59" s="19" t="s">
        <v>67</v>
      </c>
      <c r="C59" s="6" t="s">
        <v>57</v>
      </c>
      <c r="D59" s="30" t="s">
        <v>19</v>
      </c>
      <c r="E59" s="23">
        <v>1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</row>
    <row r="60" spans="1:12" ht="53.4" customHeight="1" x14ac:dyDescent="0.3">
      <c r="A60" s="72" t="s">
        <v>157</v>
      </c>
      <c r="B60" s="77" t="s">
        <v>158</v>
      </c>
      <c r="C60" s="78" t="s">
        <v>98</v>
      </c>
      <c r="D60" s="79" t="s">
        <v>99</v>
      </c>
      <c r="E60" s="76">
        <f>SUM(E61)</f>
        <v>200</v>
      </c>
      <c r="F60" s="76">
        <f t="shared" ref="F60:J60" si="34">SUM(F61)</f>
        <v>246.6</v>
      </c>
      <c r="G60" s="76">
        <f t="shared" si="34"/>
        <v>310.3</v>
      </c>
      <c r="H60" s="76">
        <f t="shared" si="34"/>
        <v>250</v>
      </c>
      <c r="I60" s="76">
        <f t="shared" si="34"/>
        <v>250</v>
      </c>
      <c r="J60" s="76">
        <f t="shared" si="34"/>
        <v>250</v>
      </c>
    </row>
    <row r="61" spans="1:12" ht="76.5" customHeight="1" x14ac:dyDescent="0.3">
      <c r="A61" s="25" t="s">
        <v>72</v>
      </c>
      <c r="B61" s="19" t="s">
        <v>70</v>
      </c>
      <c r="C61" s="42" t="s">
        <v>98</v>
      </c>
      <c r="D61" s="30" t="s">
        <v>99</v>
      </c>
      <c r="E61" s="23">
        <v>200</v>
      </c>
      <c r="F61" s="23">
        <v>246.6</v>
      </c>
      <c r="G61" s="23">
        <v>310.3</v>
      </c>
      <c r="H61" s="23">
        <v>250</v>
      </c>
      <c r="I61" s="23">
        <v>250</v>
      </c>
      <c r="J61" s="23">
        <v>250</v>
      </c>
    </row>
    <row r="62" spans="1:12" ht="76.5" customHeight="1" x14ac:dyDescent="0.3">
      <c r="A62" s="72" t="s">
        <v>159</v>
      </c>
      <c r="B62" s="77" t="s">
        <v>160</v>
      </c>
      <c r="C62" s="78">
        <v>0</v>
      </c>
      <c r="D62" s="79"/>
      <c r="E62" s="76">
        <f>SUM(E63+E64+E65)</f>
        <v>1</v>
      </c>
      <c r="F62" s="76">
        <f t="shared" ref="F62:J62" si="35">SUM(F63+F64+F65)</f>
        <v>316.5</v>
      </c>
      <c r="G62" s="76">
        <f t="shared" si="35"/>
        <v>321</v>
      </c>
      <c r="H62" s="76">
        <f t="shared" si="35"/>
        <v>490</v>
      </c>
      <c r="I62" s="76">
        <f t="shared" si="35"/>
        <v>490</v>
      </c>
      <c r="J62" s="76">
        <f t="shared" si="35"/>
        <v>490</v>
      </c>
    </row>
    <row r="63" spans="1:12" ht="92.25" customHeight="1" x14ac:dyDescent="0.3">
      <c r="A63" s="25" t="s">
        <v>73</v>
      </c>
      <c r="B63" s="40" t="s">
        <v>74</v>
      </c>
      <c r="C63" s="41" t="s">
        <v>57</v>
      </c>
      <c r="D63" s="30" t="s">
        <v>19</v>
      </c>
      <c r="E63" s="23">
        <v>1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</row>
    <row r="64" spans="1:12" ht="92.25" customHeight="1" x14ac:dyDescent="0.3">
      <c r="A64" s="25" t="s">
        <v>73</v>
      </c>
      <c r="B64" s="40" t="s">
        <v>74</v>
      </c>
      <c r="C64" s="41" t="s">
        <v>98</v>
      </c>
      <c r="D64" s="30" t="s">
        <v>99</v>
      </c>
      <c r="E64" s="23">
        <v>0</v>
      </c>
      <c r="F64" s="23">
        <v>0</v>
      </c>
      <c r="G64" s="23">
        <v>0</v>
      </c>
      <c r="H64" s="23">
        <v>10</v>
      </c>
      <c r="I64" s="23">
        <v>10</v>
      </c>
      <c r="J64" s="23">
        <v>10</v>
      </c>
    </row>
    <row r="65" spans="1:12" ht="92.25" customHeight="1" x14ac:dyDescent="0.3">
      <c r="A65" s="25" t="s">
        <v>73</v>
      </c>
      <c r="B65" s="40" t="s">
        <v>74</v>
      </c>
      <c r="C65" s="41" t="s">
        <v>124</v>
      </c>
      <c r="D65" s="54" t="s">
        <v>40</v>
      </c>
      <c r="E65" s="23">
        <v>0</v>
      </c>
      <c r="F65" s="23">
        <v>316.5</v>
      </c>
      <c r="G65" s="23">
        <v>321</v>
      </c>
      <c r="H65" s="23">
        <v>480</v>
      </c>
      <c r="I65" s="23">
        <v>480</v>
      </c>
      <c r="J65" s="23">
        <v>480</v>
      </c>
    </row>
    <row r="66" spans="1:12" ht="39" customHeight="1" x14ac:dyDescent="0.3">
      <c r="A66" s="80" t="s">
        <v>161</v>
      </c>
      <c r="B66" s="81" t="s">
        <v>162</v>
      </c>
      <c r="C66" s="74" t="s">
        <v>167</v>
      </c>
      <c r="D66" s="77"/>
      <c r="E66" s="76">
        <f>SUM(E67+E70+E73)</f>
        <v>297</v>
      </c>
      <c r="F66" s="76">
        <f t="shared" ref="F66:J66" si="36">SUM(F67+F70+F73)</f>
        <v>102.80000000000001</v>
      </c>
      <c r="G66" s="76">
        <f t="shared" si="36"/>
        <v>114.7</v>
      </c>
      <c r="H66" s="76">
        <f t="shared" si="36"/>
        <v>250</v>
      </c>
      <c r="I66" s="76">
        <f t="shared" si="36"/>
        <v>250</v>
      </c>
      <c r="J66" s="76">
        <f t="shared" si="36"/>
        <v>250</v>
      </c>
    </row>
    <row r="67" spans="1:12" ht="92.25" customHeight="1" x14ac:dyDescent="0.3">
      <c r="A67" s="25" t="s">
        <v>163</v>
      </c>
      <c r="B67" s="40" t="s">
        <v>164</v>
      </c>
      <c r="C67" s="41" t="s">
        <v>167</v>
      </c>
      <c r="D67" s="63"/>
      <c r="E67" s="23">
        <f>SUM(E68+E69)</f>
        <v>201</v>
      </c>
      <c r="F67" s="23">
        <f t="shared" ref="F67:J67" si="37">SUM(F68+F69)</f>
        <v>0</v>
      </c>
      <c r="G67" s="23">
        <f t="shared" si="37"/>
        <v>0</v>
      </c>
      <c r="H67" s="23">
        <f t="shared" si="37"/>
        <v>10</v>
      </c>
      <c r="I67" s="23">
        <f t="shared" si="37"/>
        <v>10</v>
      </c>
      <c r="J67" s="23">
        <f t="shared" si="37"/>
        <v>10</v>
      </c>
    </row>
    <row r="68" spans="1:12" ht="61.5" customHeight="1" x14ac:dyDescent="0.3">
      <c r="A68" s="25" t="s">
        <v>75</v>
      </c>
      <c r="B68" s="40" t="s">
        <v>76</v>
      </c>
      <c r="C68" s="41" t="s">
        <v>57</v>
      </c>
      <c r="D68" s="30" t="s">
        <v>19</v>
      </c>
      <c r="E68" s="39">
        <v>1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</row>
    <row r="69" spans="1:12" ht="90.75" customHeight="1" x14ac:dyDescent="0.3">
      <c r="A69" s="25" t="s">
        <v>69</v>
      </c>
      <c r="B69" s="19" t="s">
        <v>68</v>
      </c>
      <c r="C69" s="6">
        <v>803</v>
      </c>
      <c r="D69" s="19" t="s">
        <v>40</v>
      </c>
      <c r="E69" s="39">
        <v>200</v>
      </c>
      <c r="F69" s="39">
        <v>0</v>
      </c>
      <c r="G69" s="39">
        <v>0</v>
      </c>
      <c r="H69" s="39">
        <v>10</v>
      </c>
      <c r="I69" s="39">
        <v>10</v>
      </c>
      <c r="J69" s="39">
        <v>10</v>
      </c>
    </row>
    <row r="70" spans="1:12" ht="40.200000000000003" customHeight="1" x14ac:dyDescent="0.3">
      <c r="A70" s="25" t="s">
        <v>165</v>
      </c>
      <c r="B70" s="40" t="s">
        <v>166</v>
      </c>
      <c r="C70" s="62">
        <v>0</v>
      </c>
      <c r="D70" s="63"/>
      <c r="E70" s="39">
        <f>SUM(E71+E72)</f>
        <v>1</v>
      </c>
      <c r="F70" s="39">
        <f t="shared" ref="F70:J70" si="38">SUM(F71+F72)</f>
        <v>59.7</v>
      </c>
      <c r="G70" s="39">
        <f t="shared" si="38"/>
        <v>59.7</v>
      </c>
      <c r="H70" s="39">
        <f t="shared" si="38"/>
        <v>110</v>
      </c>
      <c r="I70" s="39">
        <f t="shared" si="38"/>
        <v>110</v>
      </c>
      <c r="J70" s="39">
        <f t="shared" si="38"/>
        <v>110</v>
      </c>
    </row>
    <row r="71" spans="1:12" ht="118.5" customHeight="1" x14ac:dyDescent="0.3">
      <c r="A71" s="25" t="s">
        <v>77</v>
      </c>
      <c r="B71" s="40" t="s">
        <v>78</v>
      </c>
      <c r="C71" s="42" t="s">
        <v>57</v>
      </c>
      <c r="D71" s="30" t="s">
        <v>19</v>
      </c>
      <c r="E71" s="39">
        <v>1</v>
      </c>
      <c r="F71" s="39">
        <v>0</v>
      </c>
      <c r="G71" s="39">
        <v>0</v>
      </c>
      <c r="H71" s="39">
        <v>50</v>
      </c>
      <c r="I71" s="39">
        <v>50</v>
      </c>
      <c r="J71" s="39">
        <v>50</v>
      </c>
    </row>
    <row r="72" spans="1:12" ht="118.5" customHeight="1" x14ac:dyDescent="0.3">
      <c r="A72" s="25" t="s">
        <v>77</v>
      </c>
      <c r="B72" s="40" t="s">
        <v>78</v>
      </c>
      <c r="C72" s="42">
        <v>814</v>
      </c>
      <c r="D72" s="30" t="s">
        <v>99</v>
      </c>
      <c r="E72" s="39">
        <v>0</v>
      </c>
      <c r="F72" s="22">
        <v>59.7</v>
      </c>
      <c r="G72" s="21">
        <v>59.7</v>
      </c>
      <c r="H72" s="39">
        <v>60</v>
      </c>
      <c r="I72" s="39">
        <v>60</v>
      </c>
      <c r="J72" s="39">
        <v>60</v>
      </c>
    </row>
    <row r="73" spans="1:12" ht="73.8" customHeight="1" x14ac:dyDescent="0.3">
      <c r="A73" s="25" t="s">
        <v>168</v>
      </c>
      <c r="B73" s="40" t="s">
        <v>169</v>
      </c>
      <c r="C73" s="42">
        <v>0</v>
      </c>
      <c r="D73" s="30"/>
      <c r="E73" s="39">
        <f>SUM(E74+E75)</f>
        <v>95</v>
      </c>
      <c r="F73" s="39">
        <f t="shared" ref="F73:J73" si="39">SUM(F74+F75)</f>
        <v>43.1</v>
      </c>
      <c r="G73" s="39">
        <f t="shared" si="39"/>
        <v>55</v>
      </c>
      <c r="H73" s="39">
        <f t="shared" si="39"/>
        <v>130</v>
      </c>
      <c r="I73" s="39">
        <f t="shared" si="39"/>
        <v>130</v>
      </c>
      <c r="J73" s="39">
        <f t="shared" si="39"/>
        <v>130</v>
      </c>
    </row>
    <row r="74" spans="1:12" ht="175.2" customHeight="1" x14ac:dyDescent="0.3">
      <c r="A74" s="25" t="s">
        <v>118</v>
      </c>
      <c r="B74" s="40" t="s">
        <v>119</v>
      </c>
      <c r="C74" s="43">
        <v>182</v>
      </c>
      <c r="D74" s="19" t="s">
        <v>27</v>
      </c>
      <c r="E74" s="22">
        <v>0</v>
      </c>
      <c r="F74" s="22">
        <v>5</v>
      </c>
      <c r="G74" s="22">
        <v>5</v>
      </c>
      <c r="H74" s="22">
        <v>10</v>
      </c>
      <c r="I74" s="22">
        <v>10</v>
      </c>
      <c r="J74" s="22">
        <v>10</v>
      </c>
    </row>
    <row r="75" spans="1:12" ht="177" customHeight="1" x14ac:dyDescent="0.3">
      <c r="A75" s="25" t="s">
        <v>118</v>
      </c>
      <c r="B75" s="40" t="s">
        <v>119</v>
      </c>
      <c r="C75" s="41" t="s">
        <v>98</v>
      </c>
      <c r="D75" s="30" t="s">
        <v>99</v>
      </c>
      <c r="E75" s="22">
        <v>95</v>
      </c>
      <c r="F75" s="22">
        <v>38.1</v>
      </c>
      <c r="G75" s="22">
        <v>50</v>
      </c>
      <c r="H75" s="22">
        <v>120</v>
      </c>
      <c r="I75" s="22">
        <v>120</v>
      </c>
      <c r="J75" s="22">
        <v>120</v>
      </c>
    </row>
    <row r="76" spans="1:12" ht="44.4" customHeight="1" x14ac:dyDescent="0.3">
      <c r="A76" s="72" t="s">
        <v>170</v>
      </c>
      <c r="B76" s="81" t="s">
        <v>171</v>
      </c>
      <c r="C76" s="82" t="s">
        <v>98</v>
      </c>
      <c r="D76" s="79" t="s">
        <v>99</v>
      </c>
      <c r="E76" s="83">
        <f>SUM(E77)</f>
        <v>1</v>
      </c>
      <c r="F76" s="83">
        <f t="shared" ref="F76:J76" si="40">SUM(F77)</f>
        <v>0</v>
      </c>
      <c r="G76" s="83">
        <f t="shared" si="40"/>
        <v>0</v>
      </c>
      <c r="H76" s="83">
        <f t="shared" si="40"/>
        <v>0</v>
      </c>
      <c r="I76" s="83">
        <f t="shared" si="40"/>
        <v>0</v>
      </c>
      <c r="J76" s="83">
        <f t="shared" si="40"/>
        <v>0</v>
      </c>
    </row>
    <row r="77" spans="1:12" ht="95.4" customHeight="1" x14ac:dyDescent="0.3">
      <c r="A77" s="25" t="s">
        <v>79</v>
      </c>
      <c r="B77" s="40" t="s">
        <v>80</v>
      </c>
      <c r="C77" s="41" t="s">
        <v>98</v>
      </c>
      <c r="D77" s="30" t="s">
        <v>99</v>
      </c>
      <c r="E77" s="22">
        <v>1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</row>
    <row r="78" spans="1:12" s="32" customFormat="1" ht="15.75" customHeight="1" x14ac:dyDescent="0.2">
      <c r="A78" s="36" t="s">
        <v>96</v>
      </c>
      <c r="B78" s="34" t="s">
        <v>97</v>
      </c>
      <c r="C78" s="44"/>
      <c r="D78" s="10"/>
      <c r="E78" s="45">
        <f t="shared" ref="E78:J78" si="41">SUM(E79:E80)</f>
        <v>0</v>
      </c>
      <c r="F78" s="45">
        <f t="shared" si="41"/>
        <v>7047.3</v>
      </c>
      <c r="G78" s="45">
        <f t="shared" si="41"/>
        <v>7047.3</v>
      </c>
      <c r="H78" s="45">
        <f t="shared" si="41"/>
        <v>0</v>
      </c>
      <c r="I78" s="45">
        <f t="shared" si="41"/>
        <v>0</v>
      </c>
      <c r="J78" s="45">
        <f t="shared" si="41"/>
        <v>0</v>
      </c>
    </row>
    <row r="79" spans="1:12" s="31" customFormat="1" ht="36.75" customHeight="1" x14ac:dyDescent="0.25">
      <c r="A79" s="25" t="s">
        <v>94</v>
      </c>
      <c r="B79" s="33" t="s">
        <v>95</v>
      </c>
      <c r="C79" s="41" t="s">
        <v>124</v>
      </c>
      <c r="D79" s="57" t="s">
        <v>40</v>
      </c>
      <c r="E79" s="22">
        <v>0</v>
      </c>
      <c r="F79" s="22">
        <v>2280.5</v>
      </c>
      <c r="G79" s="22">
        <v>2280.5</v>
      </c>
      <c r="H79" s="22">
        <v>0</v>
      </c>
      <c r="I79" s="22">
        <v>0</v>
      </c>
      <c r="J79" s="22">
        <v>0</v>
      </c>
      <c r="L79" s="32"/>
    </row>
    <row r="80" spans="1:12" s="31" customFormat="1" ht="42" customHeight="1" x14ac:dyDescent="0.25">
      <c r="A80" s="25" t="s">
        <v>94</v>
      </c>
      <c r="B80" s="33" t="s">
        <v>95</v>
      </c>
      <c r="C80" s="41" t="s">
        <v>98</v>
      </c>
      <c r="D80" s="30" t="s">
        <v>99</v>
      </c>
      <c r="E80" s="22">
        <v>0</v>
      </c>
      <c r="F80" s="22">
        <v>4766.8</v>
      </c>
      <c r="G80" s="22">
        <v>4766.8</v>
      </c>
      <c r="H80" s="22">
        <v>0</v>
      </c>
      <c r="I80" s="22">
        <v>0</v>
      </c>
      <c r="J80" s="22">
        <v>0</v>
      </c>
      <c r="K80" s="31" t="s">
        <v>120</v>
      </c>
      <c r="L80" s="32"/>
    </row>
    <row r="81" spans="1:10" ht="18" customHeight="1" x14ac:dyDescent="0.3">
      <c r="A81" s="25"/>
      <c r="B81" s="19"/>
      <c r="C81" s="6"/>
      <c r="D81" s="30"/>
      <c r="E81" s="47"/>
      <c r="F81" s="47"/>
      <c r="G81" s="47"/>
      <c r="H81" s="48"/>
      <c r="I81" s="48"/>
      <c r="J81" s="48"/>
    </row>
    <row r="82" spans="1:10" ht="34.200000000000003" x14ac:dyDescent="0.3">
      <c r="A82" s="36" t="s">
        <v>56</v>
      </c>
      <c r="B82" s="34" t="s">
        <v>62</v>
      </c>
      <c r="C82" s="34" t="s">
        <v>57</v>
      </c>
      <c r="D82" s="36" t="s">
        <v>60</v>
      </c>
      <c r="E82" s="49">
        <f>E83+E86+E87</f>
        <v>63998.7</v>
      </c>
      <c r="F82" s="49">
        <f t="shared" ref="F82:J82" si="42">F83+F86+F87</f>
        <v>29102.3</v>
      </c>
      <c r="G82" s="49">
        <f t="shared" si="42"/>
        <v>63998.7</v>
      </c>
      <c r="H82" s="49">
        <f t="shared" si="42"/>
        <v>4710.8999999999996</v>
      </c>
      <c r="I82" s="49">
        <f t="shared" si="42"/>
        <v>3514</v>
      </c>
      <c r="J82" s="49">
        <f t="shared" si="42"/>
        <v>3645.4</v>
      </c>
    </row>
    <row r="83" spans="1:10" ht="45.6" x14ac:dyDescent="0.3">
      <c r="A83" s="36" t="s">
        <v>58</v>
      </c>
      <c r="B83" s="34" t="s">
        <v>63</v>
      </c>
      <c r="C83" s="34" t="s">
        <v>57</v>
      </c>
      <c r="D83" s="36" t="s">
        <v>60</v>
      </c>
      <c r="E83" s="49">
        <f>E84+E85</f>
        <v>67198.899999999994</v>
      </c>
      <c r="F83" s="49">
        <f t="shared" ref="F83:J83" si="43">F84+F85</f>
        <v>32302.5</v>
      </c>
      <c r="G83" s="49">
        <f t="shared" si="43"/>
        <v>67198.899999999994</v>
      </c>
      <c r="H83" s="49">
        <f t="shared" si="43"/>
        <v>4710.8999999999996</v>
      </c>
      <c r="I83" s="49">
        <f t="shared" si="43"/>
        <v>3514</v>
      </c>
      <c r="J83" s="49">
        <f t="shared" si="43"/>
        <v>3645.4</v>
      </c>
    </row>
    <row r="84" spans="1:10" ht="36" customHeight="1" x14ac:dyDescent="0.3">
      <c r="A84" s="35" t="s">
        <v>59</v>
      </c>
      <c r="B84" s="33" t="s">
        <v>64</v>
      </c>
      <c r="C84" s="33" t="s">
        <v>57</v>
      </c>
      <c r="D84" s="35" t="s">
        <v>60</v>
      </c>
      <c r="E84" s="50" t="s">
        <v>140</v>
      </c>
      <c r="F84" s="50" t="s">
        <v>141</v>
      </c>
      <c r="G84" s="50" t="s">
        <v>140</v>
      </c>
      <c r="H84" s="51">
        <v>4710.8999999999996</v>
      </c>
      <c r="I84" s="51">
        <v>3514</v>
      </c>
      <c r="J84" s="51">
        <v>3645.4</v>
      </c>
    </row>
    <row r="85" spans="1:10" ht="36" customHeight="1" x14ac:dyDescent="0.3">
      <c r="A85" s="35" t="s">
        <v>144</v>
      </c>
      <c r="B85" s="33" t="s">
        <v>142</v>
      </c>
      <c r="C85" s="33" t="s">
        <v>57</v>
      </c>
      <c r="D85" s="35" t="s">
        <v>60</v>
      </c>
      <c r="E85" s="50" t="s">
        <v>143</v>
      </c>
      <c r="F85" s="50" t="s">
        <v>151</v>
      </c>
      <c r="G85" s="50" t="s">
        <v>143</v>
      </c>
      <c r="H85" s="51">
        <v>0</v>
      </c>
      <c r="I85" s="51">
        <v>0</v>
      </c>
      <c r="J85" s="51">
        <v>0</v>
      </c>
    </row>
    <row r="86" spans="1:10" ht="36" customHeight="1" x14ac:dyDescent="0.3">
      <c r="A86" s="35" t="s">
        <v>145</v>
      </c>
      <c r="B86" s="33" t="s">
        <v>146</v>
      </c>
      <c r="C86" s="33" t="s">
        <v>57</v>
      </c>
      <c r="D86" s="35" t="s">
        <v>60</v>
      </c>
      <c r="E86" s="50" t="s">
        <v>150</v>
      </c>
      <c r="F86" s="50" t="s">
        <v>150</v>
      </c>
      <c r="G86" s="50" t="s">
        <v>150</v>
      </c>
      <c r="H86" s="51">
        <v>0</v>
      </c>
      <c r="I86" s="51">
        <v>0</v>
      </c>
      <c r="J86" s="51">
        <v>0</v>
      </c>
    </row>
    <row r="87" spans="1:10" ht="43.8" customHeight="1" x14ac:dyDescent="0.3">
      <c r="A87" s="35" t="s">
        <v>148</v>
      </c>
      <c r="B87" s="33" t="s">
        <v>147</v>
      </c>
      <c r="C87" s="33" t="s">
        <v>57</v>
      </c>
      <c r="D87" s="35" t="s">
        <v>60</v>
      </c>
      <c r="E87" s="50" t="s">
        <v>149</v>
      </c>
      <c r="F87" s="50" t="s">
        <v>149</v>
      </c>
      <c r="G87" s="50" t="s">
        <v>149</v>
      </c>
      <c r="H87" s="51">
        <v>0</v>
      </c>
      <c r="I87" s="51">
        <v>0</v>
      </c>
      <c r="J87" s="51">
        <v>0</v>
      </c>
    </row>
    <row r="88" spans="1:10" s="53" customFormat="1" x14ac:dyDescent="0.3">
      <c r="A88" s="46" t="s">
        <v>61</v>
      </c>
      <c r="B88" s="46"/>
      <c r="C88" s="46"/>
      <c r="D88" s="46"/>
      <c r="E88" s="52">
        <f t="shared" ref="E88:J88" si="44">E82+E13</f>
        <v>208579.09999999998</v>
      </c>
      <c r="F88" s="52">
        <f t="shared" si="44"/>
        <v>137669.6</v>
      </c>
      <c r="G88" s="52">
        <f t="shared" si="44"/>
        <v>227284.89999999997</v>
      </c>
      <c r="H88" s="52">
        <f t="shared" si="44"/>
        <v>177435.9</v>
      </c>
      <c r="I88" s="52">
        <f t="shared" si="44"/>
        <v>183313</v>
      </c>
      <c r="J88" s="52">
        <f t="shared" si="44"/>
        <v>191036.4</v>
      </c>
    </row>
  </sheetData>
  <mergeCells count="12">
    <mergeCell ref="C9:D9"/>
    <mergeCell ref="C10:D10"/>
    <mergeCell ref="A1:J1"/>
    <mergeCell ref="A2:J2"/>
    <mergeCell ref="A3:J3"/>
    <mergeCell ref="A9:A11"/>
    <mergeCell ref="B9:B11"/>
    <mergeCell ref="H9:J10"/>
    <mergeCell ref="B5:C5"/>
    <mergeCell ref="E9:E11"/>
    <mergeCell ref="F9:F11"/>
    <mergeCell ref="G9:G11"/>
  </mergeCells>
  <pageMargins left="0" right="0" top="0" bottom="0" header="0.31496062992125984" footer="0.31496062992125984"/>
  <pageSetup paperSize="9" scale="79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elab-Baria</dc:creator>
  <cp:lastModifiedBy>raifo9</cp:lastModifiedBy>
  <cp:lastPrinted>2021-11-11T12:06:08Z</cp:lastPrinted>
  <dcterms:created xsi:type="dcterms:W3CDTF">2017-10-10T08:49:02Z</dcterms:created>
  <dcterms:modified xsi:type="dcterms:W3CDTF">2021-11-11T12:15:33Z</dcterms:modified>
</cp:coreProperties>
</file>